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<sst xmlns="http://schemas.openxmlformats.org/spreadsheetml/2006/main" count="251" uniqueCount="102">
  <si>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</si>
  <si>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</si>
  <si>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</si>
  <si>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</si>
  <si>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</si>
  <si>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</si>
  <si>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</si>
  <si>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</si>
  <si>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</si>
  <si>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</si>
  <si>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</si>
  <si>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</si>
  <si>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</si>
  <si>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</si>
  <si>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</si>
  <si>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</si>
  <si>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</si>
  <si>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</si>
  <si>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</si>
  <si>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</si>
  <si>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</si>
  <si>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</si>
  <si>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</si>
  <si>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</si>
  <si>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</si>
  <si>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</si>
  <si>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</si>
  <si>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</si>
  <si>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</si>
  <si>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</si>
  <si>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</si>
  <si>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</si>
  <si>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</si>
  <si>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</si>
  <si>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</si>
  <si>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</si>
  <si>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</si>
  <si>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</si>
  <si>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</si>
  <si>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</si>
  <si>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</si>
  <si>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</si>
  <si>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</si>
  <si>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</si>
  <si>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</si>
  <si>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</si>
  <si>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</si>
  <si>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</si>
  <si>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</si>
  <si>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</si>
  <si>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</si>
  <si>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</si>
  <si>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</si>
  <si>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</si>
  <si>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</si>
  <si>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</si>
  <si>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</si>
  <si>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</si>
  <si>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</si>
  <si>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</si>
  <si>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</si>
  <si>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</si>
  <si>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</si>
  <si>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</si>
  <si>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</si>
  <si>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</si>
  <si>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</si>
  <si>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</si>
  <si>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</si>
  <si>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</si>
  <si>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</si>
  <si>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</si>
  <si>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</si>
  <si>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</si>
  <si>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</si>
  <si>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</si>
  <si>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</si>
  <si>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</si>
  <si>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</si>
  <si>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</si>
  <si>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Исполнение бюджетных назначений по налоговым доходам в 2019 году, динамика поступления в 2018-2019 годах</t>
  </si>
  <si>
    <t>Исполнение бюджетных назначений по налоговым и неналоговым доходам в 2019 году, динамика поступления в 2018-2019 годах</t>
  </si>
  <si>
    <t>план на 2019 год</t>
  </si>
  <si>
    <t>темп роста (снижения) поступлений 2019/2018</t>
  </si>
  <si>
    <t>Исполнение бюджетных назначений по неналоговым доходам в 2019 году, динамика поступления в 2018-2019 годах</t>
  </si>
  <si>
    <t xml:space="preserve">темп роста (снижения) поступлений 2019/2018 </t>
  </si>
  <si>
    <t>темп роста (снижения) поступлений 2018/2019</t>
  </si>
  <si>
    <t xml:space="preserve">исполнено на 01.07.2018 </t>
  </si>
  <si>
    <t>исполнено на 01.07.2019</t>
  </si>
  <si>
    <t>% исполнения на 01.07.2019</t>
  </si>
  <si>
    <t>% исполнения на 01.07.2018</t>
  </si>
  <si>
    <t>исполнено на 01.07.2018</t>
  </si>
  <si>
    <t>Аренда земли, находящейся в собственности муниципальных образований</t>
  </si>
  <si>
    <t>ПСН</t>
  </si>
  <si>
    <t>Итого по поселению:</t>
  </si>
  <si>
    <t>по состоянию на 01.10.2019</t>
  </si>
  <si>
    <t xml:space="preserve">исполнено на 01.10.2018 </t>
  </si>
  <si>
    <t>исполнено на 01.10.2019</t>
  </si>
  <si>
    <t>% исполнения на 01.10.2019</t>
  </si>
  <si>
    <t>исполнено на 01.10.2018</t>
  </si>
  <si>
    <t>(руб.)</t>
  </si>
  <si>
    <t>Нижнеландеховское сельское поселение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</si>
</sst>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3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49" fontId="37" fillId="6" borderId="18" xfId="0" applyNumberFormat="1" applyFont="1" applyFill="1" applyBorder="1" applyAlignment="1">
      <alignment horizontal="center" vertical="top" wrapText="1"/>
    </xf>
    <xf numFmtId="4" fontId="37" fillId="6" borderId="10" xfId="0" applyNumberFormat="1" applyFont="1" applyFill="1" applyBorder="1" applyAlignment="1">
      <alignment horizontal="right" vertical="top"/>
    </xf>
    <xf numFmtId="4" fontId="37" fillId="6" borderId="11" xfId="0" applyNumberFormat="1" applyFont="1" applyFill="1" applyBorder="1" applyAlignment="1">
      <alignment horizontal="right" vertical="top"/>
    </xf>
    <xf numFmtId="4" fontId="37" fillId="6" borderId="12" xfId="0" applyNumberFormat="1" applyFont="1" applyFill="1" applyBorder="1" applyAlignment="1">
      <alignment horizontal="right" vertical="top"/>
    </xf>
    <xf numFmtId="4" fontId="37" fillId="0" borderId="11" xfId="0" applyNumberFormat="1" applyFont="1" applyBorder="1" applyAlignment="1">
      <alignment horizontal="right" vertical="top"/>
    </xf>
    <xf numFmtId="4" fontId="37" fillId="6" borderId="22" xfId="0" applyNumberFormat="1" applyFont="1" applyFill="1" applyBorder="1" applyAlignment="1">
      <alignment horizontal="right" vertical="top"/>
    </xf>
    <xf numFmtId="4" fontId="37" fillId="0" borderId="10" xfId="0" applyNumberFormat="1" applyFont="1" applyBorder="1" applyAlignment="1">
      <alignment horizontal="right" vertical="top"/>
    </xf>
    <xf numFmtId="4" fontId="37" fillId="0" borderId="18" xfId="0" applyNumberFormat="1" applyFont="1" applyBorder="1" applyAlignment="1">
      <alignment horizontal="right" vertical="top"/>
    </xf>
    <xf numFmtId="4" fontId="38" fillId="6" borderId="17" xfId="0" applyNumberFormat="1" applyFont="1" applyFill="1" applyBorder="1" applyAlignment="1">
      <alignment horizontal="right" vertical="top"/>
    </xf>
    <xf numFmtId="4" fontId="38" fillId="6" borderId="11" xfId="0" applyNumberFormat="1" applyFont="1" applyFill="1" applyBorder="1" applyAlignment="1">
      <alignment horizontal="right" vertical="top"/>
    </xf>
    <xf numFmtId="4" fontId="38" fillId="6" borderId="18" xfId="0" applyNumberFormat="1" applyFont="1" applyFill="1" applyBorder="1" applyAlignment="1">
      <alignment horizontal="right" vertical="top"/>
    </xf>
    <xf numFmtId="4" fontId="38" fillId="6" borderId="12" xfId="0" applyNumberFormat="1" applyFont="1" applyFill="1" applyBorder="1" applyAlignment="1">
      <alignment horizontal="right" vertical="top"/>
    </xf>
    <xf numFmtId="4" fontId="38" fillId="6" borderId="22" xfId="0" applyNumberFormat="1" applyFont="1" applyFill="1" applyBorder="1" applyAlignment="1">
      <alignment horizontal="right" vertical="top"/>
    </xf>
    <xf numFmtId="4" fontId="38" fillId="6" borderId="24" xfId="0" applyNumberFormat="1" applyFont="1" applyFill="1" applyBorder="1" applyAlignment="1">
      <alignment horizontal="right" vertical="top"/>
    </xf>
    <xf numFmtId="4" fontId="38" fillId="6" borderId="19" xfId="0" applyNumberFormat="1" applyFont="1" applyFill="1" applyBorder="1" applyAlignment="1">
      <alignment horizontal="right" vertical="top"/>
    </xf>
    <xf numFmtId="4" fontId="38" fillId="6" borderId="20" xfId="0" applyNumberFormat="1" applyFont="1" applyFill="1" applyBorder="1" applyAlignment="1">
      <alignment horizontal="right" vertical="top"/>
    </xf>
    <xf numFmtId="4" fontId="38" fillId="6" borderId="21" xfId="0" applyNumberFormat="1" applyFont="1" applyFill="1" applyBorder="1" applyAlignment="1">
      <alignment horizontal="right" vertical="top"/>
    </xf>
    <xf numFmtId="4" fontId="38" fillId="6" borderId="23" xfId="0" applyNumberFormat="1" applyFont="1" applyFill="1" applyBorder="1" applyAlignment="1">
      <alignment horizontal="right" vertical="top"/>
    </xf>
    <xf numFmtId="4" fontId="38" fillId="6" borderId="25" xfId="0" applyNumberFormat="1" applyFont="1" applyFill="1" applyBorder="1" applyAlignment="1">
      <alignment horizontal="right" vertical="top"/>
    </xf>
    <xf numFmtId="4" fontId="37" fillId="5" borderId="10" xfId="0" applyNumberFormat="1" applyFont="1" applyFill="1" applyBorder="1" applyAlignment="1">
      <alignment horizontal="right" vertical="top"/>
    </xf>
    <xf numFmtId="4" fontId="37" fillId="5" borderId="11" xfId="0" applyNumberFormat="1" applyFont="1" applyFill="1" applyBorder="1" applyAlignment="1">
      <alignment horizontal="right" vertical="top"/>
    </xf>
    <xf numFmtId="4" fontId="37" fillId="5" borderId="12" xfId="0" applyNumberFormat="1" applyFont="1" applyFill="1" applyBorder="1" applyAlignment="1">
      <alignment horizontal="right" vertical="top"/>
    </xf>
    <xf numFmtId="4" fontId="37" fillId="0" borderId="22" xfId="0" applyNumberFormat="1" applyFont="1" applyBorder="1" applyAlignment="1">
      <alignment vertical="top"/>
    </xf>
    <xf numFmtId="4" fontId="37" fillId="0" borderId="11" xfId="0" applyNumberFormat="1" applyFont="1" applyBorder="1" applyAlignment="1">
      <alignment vertical="top"/>
    </xf>
    <xf numFmtId="4" fontId="37" fillId="5" borderId="22" xfId="0" applyNumberFormat="1" applyFont="1" applyFill="1" applyBorder="1" applyAlignment="1">
      <alignment horizontal="right" vertical="top"/>
    </xf>
    <xf numFmtId="4" fontId="37" fillId="0" borderId="18" xfId="0" applyNumberFormat="1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38" fillId="5" borderId="10" xfId="0" applyNumberFormat="1" applyFont="1" applyFill="1" applyBorder="1" applyAlignment="1">
      <alignment horizontal="right" vertical="top"/>
    </xf>
    <xf numFmtId="4" fontId="38" fillId="5" borderId="11" xfId="0" applyNumberFormat="1" applyFont="1" applyFill="1" applyBorder="1" applyAlignment="1">
      <alignment horizontal="right" vertical="top"/>
    </xf>
    <xf numFmtId="4" fontId="38" fillId="5" borderId="12" xfId="0" applyNumberFormat="1" applyFont="1" applyFill="1" applyBorder="1" applyAlignment="1">
      <alignment horizontal="right" vertical="top"/>
    </xf>
    <xf numFmtId="4" fontId="38" fillId="5" borderId="24" xfId="0" applyNumberFormat="1" applyFont="1" applyFill="1" applyBorder="1" applyAlignment="1">
      <alignment horizontal="right" vertical="top"/>
    </xf>
    <xf numFmtId="4" fontId="38" fillId="5" borderId="18" xfId="0" applyNumberFormat="1" applyFont="1" applyFill="1" applyBorder="1" applyAlignment="1">
      <alignment horizontal="right" vertical="top"/>
    </xf>
    <xf numFmtId="4" fontId="38" fillId="5" borderId="22" xfId="0" applyNumberFormat="1" applyFont="1" applyFill="1" applyBorder="1" applyAlignment="1">
      <alignment horizontal="right" vertical="top"/>
    </xf>
    <xf numFmtId="4" fontId="38" fillId="5" borderId="17" xfId="0" applyNumberFormat="1" applyFont="1" applyFill="1" applyBorder="1" applyAlignment="1">
      <alignment horizontal="right" vertical="top"/>
    </xf>
    <xf numFmtId="4" fontId="38" fillId="5" borderId="19" xfId="0" applyNumberFormat="1" applyFont="1" applyFill="1" applyBorder="1" applyAlignment="1">
      <alignment horizontal="right" vertical="top"/>
    </xf>
    <xf numFmtId="4" fontId="38" fillId="5" borderId="20" xfId="0" applyNumberFormat="1" applyFont="1" applyFill="1" applyBorder="1" applyAlignment="1">
      <alignment horizontal="right" vertical="top"/>
    </xf>
    <xf numFmtId="4" fontId="38" fillId="5" borderId="21" xfId="0" applyNumberFormat="1" applyFont="1" applyFill="1" applyBorder="1" applyAlignment="1">
      <alignment horizontal="right" vertical="top"/>
    </xf>
    <xf numFmtId="4" fontId="38" fillId="5" borderId="25" xfId="0" applyNumberFormat="1" applyFont="1" applyFill="1" applyBorder="1" applyAlignment="1">
      <alignment horizontal="right" vertical="top"/>
    </xf>
    <xf numFmtId="4" fontId="38" fillId="5" borderId="23" xfId="0" applyNumberFormat="1" applyFont="1" applyFill="1" applyBorder="1" applyAlignment="1">
      <alignment horizontal="right" vertical="top"/>
    </xf>
    <xf numFmtId="49" fontId="37" fillId="5" borderId="26" xfId="0" applyNumberFormat="1" applyFont="1" applyFill="1" applyBorder="1" applyAlignment="1">
      <alignment horizontal="center"/>
    </xf>
    <xf numFmtId="0" fontId="38" fillId="5" borderId="17" xfId="0" applyFont="1" applyFill="1" applyBorder="1" applyAlignment="1">
      <alignment vertical="top" wrapText="1"/>
    </xf>
    <xf numFmtId="0" fontId="38" fillId="5" borderId="27" xfId="0" applyFont="1" applyFill="1" applyBorder="1" applyAlignment="1">
      <alignment vertical="top" wrapText="1"/>
    </xf>
    <xf numFmtId="0" fontId="37" fillId="5" borderId="22" xfId="0" applyFont="1" applyFill="1" applyBorder="1" applyAlignment="1">
      <alignment horizontal="center" vertical="top" wrapText="1"/>
    </xf>
    <xf numFmtId="0" fontId="37" fillId="5" borderId="18" xfId="0" applyFont="1" applyFill="1" applyBorder="1" applyAlignment="1">
      <alignment horizontal="center" vertical="top" wrapText="1"/>
    </xf>
    <xf numFmtId="183" fontId="37" fillId="0" borderId="18" xfId="0" applyNumberFormat="1" applyFont="1" applyBorder="1" applyAlignment="1">
      <alignment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25" xfId="0" applyNumberFormat="1" applyFont="1" applyFill="1" applyBorder="1" applyAlignment="1">
      <alignment horizontal="right" vertical="top"/>
    </xf>
    <xf numFmtId="0" fontId="37" fillId="6" borderId="28" xfId="0" applyFont="1" applyFill="1" applyBorder="1" applyAlignment="1">
      <alignment horizontal="center" vertical="center" wrapText="1"/>
    </xf>
    <xf numFmtId="0" fontId="37" fillId="6" borderId="29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37" fillId="6" borderId="31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32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29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 horizontal="center" vertical="center" wrapText="1"/>
    </xf>
    <xf numFmtId="0" fontId="37" fillId="5" borderId="34" xfId="0" applyFont="1" applyFill="1" applyBorder="1" applyAlignment="1">
      <alignment horizontal="center" vertical="center" wrapText="1"/>
    </xf>
    <xf numFmtId="0" fontId="37" fillId="5" borderId="35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37" fillId="5" borderId="36" xfId="0" applyFont="1" applyFill="1" applyBorder="1" applyAlignment="1">
      <alignment/>
    </xf>
    <xf numFmtId="0" fontId="37" fillId="5" borderId="2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"/>
  <sheetViews>
    <sheetView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" sqref="J14"/>
    </sheetView>
  </sheetViews>
  <sheetFormatPr defaultColWidth="9.140625" defaultRowHeight="15"/>
  <cols>
    <col min="1" max="1" width="15.8515625" style="0" customWidth="1"/>
    <col min="2" max="2" width="10.7109375" style="0" customWidth="1"/>
    <col min="3" max="3" width="11.421875" style="0" bestFit="1" customWidth="1"/>
    <col min="4" max="4" width="10.421875" style="0" customWidth="1"/>
    <col min="5" max="5" width="11.140625" style="0" customWidth="1"/>
    <col min="6" max="7" width="10.8515625" style="0" customWidth="1"/>
    <col min="8" max="8" width="12.421875" style="0" bestFit="1" customWidth="1"/>
    <col min="9" max="9" width="10.140625" style="0" customWidth="1"/>
    <col min="10" max="10" width="10.8515625" style="0" customWidth="1"/>
    <col min="11" max="11" width="11.8515625" style="0" customWidth="1"/>
    <col min="12" max="12" width="11.140625" style="0" hidden="1" customWidth="1"/>
    <col min="13" max="14" width="12.421875" style="0" hidden="1" customWidth="1"/>
    <col min="15" max="15" width="11.57421875" style="0" hidden="1" customWidth="1"/>
    <col min="16" max="16" width="11.8515625" style="0" hidden="1" customWidth="1"/>
    <col min="17" max="17" width="10.57421875" style="0" hidden="1" customWidth="1"/>
    <col min="18" max="18" width="9.28125" style="0" hidden="1" customWidth="1"/>
    <col min="19" max="19" width="10.140625" style="0" hidden="1" customWidth="1"/>
    <col min="20" max="20" width="11.00390625" style="0" hidden="1" customWidth="1"/>
    <col min="21" max="21" width="12.00390625" style="0" hidden="1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7109375" style="0" hidden="1" customWidth="1"/>
    <col min="28" max="28" width="8.421875" style="0" hidden="1" customWidth="1"/>
    <col min="29" max="29" width="10.140625" style="0" hidden="1" customWidth="1"/>
    <col min="30" max="30" width="10.8515625" style="0" hidden="1" customWidth="1"/>
    <col min="31" max="31" width="13.00390625" style="0" hidden="1" customWidth="1"/>
    <col min="32" max="32" width="10.00390625" style="0" customWidth="1"/>
    <col min="33" max="33" width="9.7109375" style="0" bestFit="1" customWidth="1"/>
    <col min="34" max="34" width="10.00390625" style="0" customWidth="1"/>
    <col min="35" max="35" width="11.421875" style="0" customWidth="1"/>
    <col min="36" max="36" width="12.00390625" style="0" customWidth="1"/>
    <col min="37" max="37" width="9.8515625" style="0" hidden="1" customWidth="1"/>
    <col min="38" max="38" width="0" style="0" hidden="1" customWidth="1"/>
    <col min="39" max="39" width="9.8515625" style="0" hidden="1" customWidth="1"/>
    <col min="40" max="40" width="11.00390625" style="0" hidden="1" customWidth="1"/>
    <col min="41" max="41" width="13.140625" style="0" hidden="1" customWidth="1"/>
    <col min="42" max="42" width="12.8515625" style="0" customWidth="1"/>
    <col min="43" max="43" width="11.421875" style="0" bestFit="1" customWidth="1"/>
    <col min="44" max="44" width="12.57421875" style="0" bestFit="1" customWidth="1"/>
    <col min="45" max="45" width="10.8515625" style="0" customWidth="1"/>
    <col min="46" max="46" width="12.00390625" style="0" customWidth="1"/>
    <col min="47" max="47" width="10.140625" style="0" customWidth="1"/>
    <col min="48" max="48" width="8.421875" style="0" customWidth="1"/>
    <col min="49" max="49" width="10.421875" style="0" customWidth="1"/>
    <col min="50" max="50" width="11.8515625" style="0" customWidth="1"/>
    <col min="51" max="51" width="12.140625" style="0" customWidth="1"/>
  </cols>
  <sheetData>
    <row r="2" spans="2:51" ht="18.75">
      <c r="B2" s="100" t="s">
        <v>80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64</v>
      </c>
      <c r="V3" s="1"/>
      <c r="W3" s="1"/>
      <c r="X3" s="1"/>
      <c r="Y3" s="1"/>
      <c r="Z3" s="1"/>
      <c r="AA3" s="1"/>
      <c r="AB3" s="1"/>
      <c r="AC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104"/>
      <c r="B4" s="106" t="s">
        <v>0</v>
      </c>
      <c r="C4" s="107"/>
      <c r="D4" s="107"/>
      <c r="E4" s="107"/>
      <c r="F4" s="108"/>
      <c r="G4" s="96" t="s">
        <v>1</v>
      </c>
      <c r="H4" s="97"/>
      <c r="I4" s="97"/>
      <c r="J4" s="98"/>
      <c r="K4" s="98"/>
      <c r="L4" s="96" t="s">
        <v>73</v>
      </c>
      <c r="M4" s="97"/>
      <c r="N4" s="97"/>
      <c r="O4" s="98"/>
      <c r="P4" s="99"/>
      <c r="Q4" s="97" t="s">
        <v>2</v>
      </c>
      <c r="R4" s="97"/>
      <c r="S4" s="97"/>
      <c r="T4" s="98"/>
      <c r="U4" s="99"/>
      <c r="V4" s="96" t="s">
        <v>3</v>
      </c>
      <c r="W4" s="97"/>
      <c r="X4" s="97"/>
      <c r="Y4" s="98"/>
      <c r="Z4" s="99"/>
      <c r="AA4" s="96" t="s">
        <v>93</v>
      </c>
      <c r="AB4" s="97"/>
      <c r="AC4" s="97"/>
      <c r="AD4" s="102"/>
      <c r="AE4" s="103"/>
      <c r="AF4" s="96" t="s">
        <v>4</v>
      </c>
      <c r="AG4" s="97"/>
      <c r="AH4" s="97"/>
      <c r="AI4" s="98"/>
      <c r="AJ4" s="99"/>
      <c r="AK4" s="96" t="s">
        <v>5</v>
      </c>
      <c r="AL4" s="97"/>
      <c r="AM4" s="97"/>
      <c r="AN4" s="98"/>
      <c r="AO4" s="99"/>
      <c r="AP4" s="96" t="s">
        <v>6</v>
      </c>
      <c r="AQ4" s="97"/>
      <c r="AR4" s="97"/>
      <c r="AS4" s="98"/>
      <c r="AT4" s="99"/>
      <c r="AU4" s="96" t="s">
        <v>7</v>
      </c>
      <c r="AV4" s="97"/>
      <c r="AW4" s="97"/>
      <c r="AX4" s="98"/>
      <c r="AY4" s="99"/>
    </row>
    <row r="5" spans="1:51" ht="63" customHeight="1">
      <c r="A5" s="105"/>
      <c r="B5" s="2" t="s">
        <v>96</v>
      </c>
      <c r="C5" s="3" t="s">
        <v>82</v>
      </c>
      <c r="D5" s="3" t="s">
        <v>97</v>
      </c>
      <c r="E5" s="3" t="s">
        <v>98</v>
      </c>
      <c r="F5" s="4" t="s">
        <v>83</v>
      </c>
      <c r="G5" s="2" t="s">
        <v>96</v>
      </c>
      <c r="H5" s="3" t="s">
        <v>82</v>
      </c>
      <c r="I5" s="3" t="s">
        <v>97</v>
      </c>
      <c r="J5" s="3" t="s">
        <v>98</v>
      </c>
      <c r="K5" s="4" t="s">
        <v>83</v>
      </c>
      <c r="L5" s="2" t="s">
        <v>87</v>
      </c>
      <c r="M5" s="3" t="s">
        <v>82</v>
      </c>
      <c r="N5" s="3" t="s">
        <v>88</v>
      </c>
      <c r="O5" s="3" t="s">
        <v>90</v>
      </c>
      <c r="P5" s="4" t="s">
        <v>83</v>
      </c>
      <c r="Q5" s="2" t="s">
        <v>87</v>
      </c>
      <c r="R5" s="3" t="s">
        <v>82</v>
      </c>
      <c r="S5" s="3" t="s">
        <v>88</v>
      </c>
      <c r="T5" s="3" t="s">
        <v>89</v>
      </c>
      <c r="U5" s="4" t="s">
        <v>83</v>
      </c>
      <c r="V5" s="2" t="s">
        <v>96</v>
      </c>
      <c r="W5" s="3" t="s">
        <v>82</v>
      </c>
      <c r="X5" s="3" t="s">
        <v>97</v>
      </c>
      <c r="Y5" s="3" t="s">
        <v>98</v>
      </c>
      <c r="Z5" s="4" t="s">
        <v>83</v>
      </c>
      <c r="AA5" s="2" t="s">
        <v>91</v>
      </c>
      <c r="AB5" s="3" t="s">
        <v>82</v>
      </c>
      <c r="AC5" s="3" t="s">
        <v>88</v>
      </c>
      <c r="AD5" s="3" t="s">
        <v>89</v>
      </c>
      <c r="AE5" s="4" t="s">
        <v>83</v>
      </c>
      <c r="AF5" s="2" t="s">
        <v>96</v>
      </c>
      <c r="AG5" s="3" t="s">
        <v>82</v>
      </c>
      <c r="AH5" s="3" t="s">
        <v>97</v>
      </c>
      <c r="AI5" s="3" t="s">
        <v>98</v>
      </c>
      <c r="AJ5" s="4" t="s">
        <v>83</v>
      </c>
      <c r="AK5" s="2" t="s">
        <v>70</v>
      </c>
      <c r="AL5" s="3" t="s">
        <v>68</v>
      </c>
      <c r="AM5" s="3" t="s">
        <v>71</v>
      </c>
      <c r="AN5" s="3" t="s">
        <v>72</v>
      </c>
      <c r="AO5" s="4" t="s">
        <v>69</v>
      </c>
      <c r="AP5" s="2" t="s">
        <v>96</v>
      </c>
      <c r="AQ5" s="3" t="s">
        <v>82</v>
      </c>
      <c r="AR5" s="3" t="s">
        <v>97</v>
      </c>
      <c r="AS5" s="3" t="s">
        <v>98</v>
      </c>
      <c r="AT5" s="4" t="s">
        <v>83</v>
      </c>
      <c r="AU5" s="2" t="s">
        <v>96</v>
      </c>
      <c r="AV5" s="3" t="s">
        <v>82</v>
      </c>
      <c r="AW5" s="3" t="s">
        <v>97</v>
      </c>
      <c r="AX5" s="3" t="s">
        <v>98</v>
      </c>
      <c r="AY5" s="4" t="s">
        <v>83</v>
      </c>
    </row>
    <row r="6" spans="1:51" ht="15">
      <c r="A6" s="11">
        <v>1</v>
      </c>
      <c r="B6" s="12">
        <v>2</v>
      </c>
      <c r="C6" s="12">
        <v>3</v>
      </c>
      <c r="D6" s="13">
        <v>4</v>
      </c>
      <c r="E6" s="13" t="s">
        <v>16</v>
      </c>
      <c r="F6" s="14" t="s">
        <v>17</v>
      </c>
      <c r="G6" s="8" t="s">
        <v>18</v>
      </c>
      <c r="H6" s="9" t="s">
        <v>19</v>
      </c>
      <c r="I6" s="9" t="s">
        <v>20</v>
      </c>
      <c r="J6" s="9" t="s">
        <v>21</v>
      </c>
      <c r="K6" s="48" t="s">
        <v>22</v>
      </c>
      <c r="L6" s="8" t="s">
        <v>23</v>
      </c>
      <c r="M6" s="9" t="s">
        <v>24</v>
      </c>
      <c r="N6" s="9" t="s">
        <v>25</v>
      </c>
      <c r="O6" s="9" t="s">
        <v>26</v>
      </c>
      <c r="P6" s="10" t="s">
        <v>27</v>
      </c>
      <c r="Q6" s="49" t="s">
        <v>28</v>
      </c>
      <c r="R6" s="9" t="s">
        <v>29</v>
      </c>
      <c r="S6" s="9" t="s">
        <v>30</v>
      </c>
      <c r="T6" s="9" t="s">
        <v>31</v>
      </c>
      <c r="U6" s="10" t="s">
        <v>32</v>
      </c>
      <c r="V6" s="8" t="s">
        <v>33</v>
      </c>
      <c r="W6" s="9" t="s">
        <v>34</v>
      </c>
      <c r="X6" s="9" t="s">
        <v>35</v>
      </c>
      <c r="Y6" s="9" t="s">
        <v>36</v>
      </c>
      <c r="Z6" s="10" t="s">
        <v>37</v>
      </c>
      <c r="AA6" s="8" t="s">
        <v>53</v>
      </c>
      <c r="AB6" s="9" t="s">
        <v>54</v>
      </c>
      <c r="AC6" s="9" t="s">
        <v>55</v>
      </c>
      <c r="AD6" s="13" t="s">
        <v>56</v>
      </c>
      <c r="AE6" s="14" t="s">
        <v>57</v>
      </c>
      <c r="AF6" s="8" t="s">
        <v>38</v>
      </c>
      <c r="AG6" s="9" t="s">
        <v>39</v>
      </c>
      <c r="AH6" s="9" t="s">
        <v>40</v>
      </c>
      <c r="AI6" s="9" t="s">
        <v>41</v>
      </c>
      <c r="AJ6" s="10" t="s">
        <v>42</v>
      </c>
      <c r="AK6" s="8" t="s">
        <v>38</v>
      </c>
      <c r="AL6" s="9" t="s">
        <v>39</v>
      </c>
      <c r="AM6" s="9" t="s">
        <v>40</v>
      </c>
      <c r="AN6" s="9" t="s">
        <v>41</v>
      </c>
      <c r="AO6" s="10" t="s">
        <v>42</v>
      </c>
      <c r="AP6" s="8" t="s">
        <v>43</v>
      </c>
      <c r="AQ6" s="9" t="s">
        <v>44</v>
      </c>
      <c r="AR6" s="9" t="s">
        <v>45</v>
      </c>
      <c r="AS6" s="9" t="s">
        <v>46</v>
      </c>
      <c r="AT6" s="10" t="s">
        <v>47</v>
      </c>
      <c r="AU6" s="8" t="s">
        <v>48</v>
      </c>
      <c r="AV6" s="9" t="s">
        <v>49</v>
      </c>
      <c r="AW6" s="9" t="s">
        <v>50</v>
      </c>
      <c r="AX6" s="9" t="s">
        <v>51</v>
      </c>
      <c r="AY6" s="10" t="s">
        <v>52</v>
      </c>
    </row>
    <row r="7" spans="1:51" ht="51.75" customHeight="1">
      <c r="A7" s="5" t="s">
        <v>101</v>
      </c>
      <c r="B7" s="50">
        <f>G7+Q7+V7+AF7+AK7+AP7+AU7+AA7+L7</f>
        <v>234697.66</v>
      </c>
      <c r="C7" s="51">
        <f>H7+R7+W7+AG7+AL7+AQ7+AV7+AB7+M7</f>
        <v>305033</v>
      </c>
      <c r="D7" s="51">
        <f>I7+S7+X7+AH7+AM7+AR7+AW7+AC7+N7</f>
        <v>131357.91</v>
      </c>
      <c r="E7" s="51">
        <f>IF(C7=0," ",IF(D7/C7*100&gt;200,"СВ.200",D7/C7))</f>
        <v>0.4306350788275367</v>
      </c>
      <c r="F7" s="52">
        <f>IF(B7=0," ",IF(D7/B7*100&gt;200,"СВ.200",D7/B7))</f>
        <v>0.5596899006151148</v>
      </c>
      <c r="G7" s="53">
        <v>33344.88</v>
      </c>
      <c r="H7" s="53">
        <v>52300</v>
      </c>
      <c r="I7" s="53">
        <v>19717.29</v>
      </c>
      <c r="J7" s="51">
        <f>IF(H7=0," ",IF(I7/H7*100&gt;200,"СВ.200",I7/H7))</f>
        <v>0.3770036328871893</v>
      </c>
      <c r="K7" s="54">
        <f>IF(G7=0," ",IF(I7/G7*100&gt;200,"СВ.200",I7/G7))</f>
        <v>0.5913138688758215</v>
      </c>
      <c r="L7" s="55"/>
      <c r="M7" s="53"/>
      <c r="N7" s="53"/>
      <c r="O7" s="51" t="str">
        <f>IF(M7=0," ",IF(N7/M7*100&gt;200,"СВ.200",N7/M7))</f>
        <v> </v>
      </c>
      <c r="P7" s="52" t="str">
        <f>IF(L7=0," ",IF(N7/L7*100&gt;200,"СВ.200",N7/L7))</f>
        <v> </v>
      </c>
      <c r="Q7" s="56"/>
      <c r="R7" s="53"/>
      <c r="S7" s="53"/>
      <c r="T7" s="51" t="str">
        <f>IF(R7=0," ",IF(S7/R7*100&gt;200,"СВ.200",S7/R7))</f>
        <v> </v>
      </c>
      <c r="U7" s="52" t="str">
        <f>IF(Q7=0," ",IF(S7/Q7*100&gt;200,"СВ.200",S7/Q7))</f>
        <v> </v>
      </c>
      <c r="V7" s="53">
        <v>0</v>
      </c>
      <c r="W7" s="53">
        <v>0</v>
      </c>
      <c r="X7" s="53">
        <v>0</v>
      </c>
      <c r="Y7" s="51" t="str">
        <f>IF(W7=0," ",IF(X7/W7*100&gt;200,"СВ.200",X7/W7))</f>
        <v> </v>
      </c>
      <c r="Z7" s="52" t="str">
        <f>IF(V7=0," ",IF(X7/V7*100&gt;200,"СВ.200",X7/V7))</f>
        <v> </v>
      </c>
      <c r="AA7" s="55"/>
      <c r="AB7" s="53"/>
      <c r="AC7" s="53"/>
      <c r="AD7" s="51" t="str">
        <f>IF(AB7=0," ",IF(AC7/AB7*100&gt;200,"СВ.200",AC7/AB7))</f>
        <v> </v>
      </c>
      <c r="AE7" s="52" t="str">
        <f>IF(AA7=0," ",IF(AC7/AA7*100&gt;200,"СВ.200",AC7/AA7))</f>
        <v> </v>
      </c>
      <c r="AF7" s="53">
        <v>6607.87</v>
      </c>
      <c r="AG7" s="53">
        <v>17733</v>
      </c>
      <c r="AH7" s="53">
        <v>35134.42</v>
      </c>
      <c r="AI7" s="51">
        <f>IF(AG7=0," ",IF(AH7/AG7*100&gt;200,"СВ.200",AH7/AG7))</f>
        <v>1.9813015282242146</v>
      </c>
      <c r="AJ7" s="52" t="str">
        <f>IF(AF7=0," ",IF(AH7/AF7*100&gt;200,"СВ.200",AH7/AF7))</f>
        <v>СВ.200</v>
      </c>
      <c r="AK7" s="55"/>
      <c r="AL7" s="53"/>
      <c r="AM7" s="53"/>
      <c r="AN7" s="51" t="str">
        <f>IF(AL7=0," ",IF(AM7/AL7*100&gt;200,"СВ.200",AM7/AL7))</f>
        <v> </v>
      </c>
      <c r="AO7" s="52" t="str">
        <f>IF(AK7=0," ",IF(AM7/AK7*100&gt;200,"СВ.200",AM7/AK7))</f>
        <v> </v>
      </c>
      <c r="AP7" s="53">
        <v>194344.91</v>
      </c>
      <c r="AQ7" s="53">
        <v>235000</v>
      </c>
      <c r="AR7" s="53">
        <v>76506.2</v>
      </c>
      <c r="AS7" s="51">
        <f>IF(AQ7=0," ",IF(AR7/AQ7*100&gt;200,"СВ.200",AR7/AQ7))</f>
        <v>0.3255582978723404</v>
      </c>
      <c r="AT7" s="52">
        <f>IF(AP7=0," ",IF(AR7/AP7*100&gt;200,"СВ.200",AR7/AP7))</f>
        <v>0.39366196933071207</v>
      </c>
      <c r="AU7" s="53">
        <v>400</v>
      </c>
      <c r="AV7" s="53">
        <v>0</v>
      </c>
      <c r="AW7" s="53">
        <v>0</v>
      </c>
      <c r="AX7" s="51" t="str">
        <f>IF(AV7=0," ",IF(AW7/AV7*100&gt;200,"СВ.200",AW7/AV7))</f>
        <v> </v>
      </c>
      <c r="AY7" s="52">
        <f>IF(AU7=0," ",IF(AW7/AU7*100&gt;200,"СВ.200",AW7/AU7))</f>
        <v>0</v>
      </c>
    </row>
    <row r="8" spans="1:51" ht="42.75" customHeight="1">
      <c r="A8" s="6" t="s">
        <v>94</v>
      </c>
      <c r="B8" s="57">
        <f>SUM(B7:B7)</f>
        <v>234697.66</v>
      </c>
      <c r="C8" s="58">
        <f>SUM(C7:C7)</f>
        <v>305033</v>
      </c>
      <c r="D8" s="59">
        <f>SUM(D7:D7)</f>
        <v>131357.91</v>
      </c>
      <c r="E8" s="58">
        <f>IF(C8=0," ",IF(D8/C8*100&gt;200,"СВ.200",D8/C8))</f>
        <v>0.4306350788275367</v>
      </c>
      <c r="F8" s="60">
        <f>IF(B8=0," ",IF(D8/B8*100&gt;200,"СВ.200",D8/B8))</f>
        <v>0.5596899006151148</v>
      </c>
      <c r="G8" s="57">
        <f>SUM(G7:G7)</f>
        <v>33344.88</v>
      </c>
      <c r="H8" s="58">
        <f>SUM(H7:H7)</f>
        <v>52300</v>
      </c>
      <c r="I8" s="59">
        <f>SUM(I7:I7)</f>
        <v>19717.29</v>
      </c>
      <c r="J8" s="58">
        <f>IF(H8=0," ",IF(I8/H8*100&gt;200,"СВ.200",I8/H8))</f>
        <v>0.3770036328871893</v>
      </c>
      <c r="K8" s="61">
        <f>IF(G8=0," ",IF(I8/G8*100&gt;200,"СВ.200",I8/G8))</f>
        <v>0.5913138688758215</v>
      </c>
      <c r="L8" s="57">
        <f>SUM(L7:L7)</f>
        <v>0</v>
      </c>
      <c r="M8" s="58">
        <f>SUM(M7:M7)</f>
        <v>0</v>
      </c>
      <c r="N8" s="59">
        <f>SUM(N7:N7)</f>
        <v>0</v>
      </c>
      <c r="O8" s="58" t="str">
        <f>IF(M8=0," ",IF(N8/M8*100&gt;200,"СВ.200",N8/M8))</f>
        <v> </v>
      </c>
      <c r="P8" s="60" t="str">
        <f>IF(L8=0," ",IF(N8/L8*100&gt;200,"СВ.200",N8/L8))</f>
        <v> </v>
      </c>
      <c r="Q8" s="62">
        <f>SUM(Q7:Q7)</f>
        <v>0</v>
      </c>
      <c r="R8" s="58">
        <f>SUM(R7:R7)</f>
        <v>0</v>
      </c>
      <c r="S8" s="59">
        <f>SUM(S7:S7)</f>
        <v>0</v>
      </c>
      <c r="T8" s="58" t="str">
        <f>IF(R8=0," ",IF(S8/R8*100&gt;200,"СВ.200",S8/R8))</f>
        <v> </v>
      </c>
      <c r="U8" s="60" t="str">
        <f>IF(Q8=0," ",IF(S8/Q8*100&gt;200,"СВ.200",S8/Q8))</f>
        <v> </v>
      </c>
      <c r="V8" s="57">
        <f>SUM(V7:V7)</f>
        <v>0</v>
      </c>
      <c r="W8" s="58">
        <f>SUM(W7:W7)</f>
        <v>0</v>
      </c>
      <c r="X8" s="59">
        <f>SUM(X7:X7)</f>
        <v>0</v>
      </c>
      <c r="Y8" s="58" t="str">
        <f>IF(W8=0," ",IF(X8/W8*100&gt;200,"СВ.200",X8/W8))</f>
        <v> </v>
      </c>
      <c r="Z8" s="60" t="str">
        <f>IF(V8=0," ",IF(X8/V8*100&gt;200,"СВ.200",X8/V8))</f>
        <v> </v>
      </c>
      <c r="AA8" s="57">
        <f>SUM(AA7:AA7)</f>
        <v>0</v>
      </c>
      <c r="AB8" s="58">
        <f>SUM(AB7:AB7)</f>
        <v>0</v>
      </c>
      <c r="AC8" s="59">
        <f>SUM(AC7:AC7)</f>
        <v>0</v>
      </c>
      <c r="AD8" s="58" t="str">
        <f>IF(AB8=0," ",IF(AC8/AB8*100&gt;200,"СВ.200",AC8/AB8))</f>
        <v> </v>
      </c>
      <c r="AE8" s="60" t="str">
        <f>IF(AA8=0," ",IF(AC8/AA8*100&gt;200,"СВ.200",AC8/AA8))</f>
        <v> </v>
      </c>
      <c r="AF8" s="57">
        <f>SUM(AF7:AF7)</f>
        <v>6607.87</v>
      </c>
      <c r="AG8" s="58">
        <f>SUM(AG7:AG7)</f>
        <v>17733</v>
      </c>
      <c r="AH8" s="59">
        <f>SUM(AH7:AH7)</f>
        <v>35134.42</v>
      </c>
      <c r="AI8" s="58">
        <f>IF(AG8=0," ",IF(AH8/AG8*100&gt;200,"СВ.200",AH8/AG8))</f>
        <v>1.9813015282242146</v>
      </c>
      <c r="AJ8" s="60" t="str">
        <f>IF(AF8=0," ",IF(AH8/AF8*100&gt;200,"СВ.200",AH8/AF8))</f>
        <v>СВ.200</v>
      </c>
      <c r="AK8" s="57">
        <f>SUM(AK7:AK7)</f>
        <v>0</v>
      </c>
      <c r="AL8" s="58">
        <f>SUM(AL7:AL7)</f>
        <v>0</v>
      </c>
      <c r="AM8" s="59">
        <f>SUM(AM7:AM7)</f>
        <v>0</v>
      </c>
      <c r="AN8" s="58" t="str">
        <f>IF(AL8=0," ",IF(AM8/AL8*100&gt;200,"СВ.200",AM8/AL8))</f>
        <v> </v>
      </c>
      <c r="AO8" s="60" t="str">
        <f>IF(AK8=0," ",IF(AM8/AK8*100&gt;200,"СВ.200",AM8/AK8))</f>
        <v> </v>
      </c>
      <c r="AP8" s="57">
        <f>SUM(AP7:AP7)</f>
        <v>194344.91</v>
      </c>
      <c r="AQ8" s="58">
        <f>SUM(AQ7:AQ7)</f>
        <v>235000</v>
      </c>
      <c r="AR8" s="59">
        <f>SUM(AR7:AR7)</f>
        <v>76506.2</v>
      </c>
      <c r="AS8" s="58">
        <f>IF(AQ8=0," ",IF(AR8/AQ8*100&gt;200,"СВ.200",AR8/AQ8))</f>
        <v>0.3255582978723404</v>
      </c>
      <c r="AT8" s="60">
        <f>IF(AP8=0," ",IF(AR8/AP8*100&gt;200,"СВ.200",AR8/AP8))</f>
        <v>0.39366196933071207</v>
      </c>
      <c r="AU8" s="57">
        <f>SUM(AU7:AU7)</f>
        <v>400</v>
      </c>
      <c r="AV8" s="58">
        <f>SUM(AV7:AV7)</f>
        <v>0</v>
      </c>
      <c r="AW8" s="59">
        <f>SUM(AW7:AW7)</f>
        <v>0</v>
      </c>
      <c r="AX8" s="58" t="str">
        <f>IF(AV8=0," ",IF(AW8/AV8*100&gt;200,"СВ.200",AW8/AV8))</f>
        <v> </v>
      </c>
      <c r="AY8" s="60">
        <f>IF(AU8=0," ",IF(AW8/AU8*100&gt;200,"СВ.200",AW8/AU8))</f>
        <v>0</v>
      </c>
    </row>
    <row r="9" spans="1:51" ht="29.25" customHeight="1" thickBot="1">
      <c r="A9" s="7" t="s">
        <v>14</v>
      </c>
      <c r="B9" s="63">
        <f>B8</f>
        <v>234697.66</v>
      </c>
      <c r="C9" s="64">
        <f>C8</f>
        <v>305033</v>
      </c>
      <c r="D9" s="64">
        <f>D8</f>
        <v>131357.91</v>
      </c>
      <c r="E9" s="64">
        <f>IF(C9=0," ",IF(D9/C9*100&gt;200,"СВ.200",D9/C9))</f>
        <v>0.4306350788275367</v>
      </c>
      <c r="F9" s="65">
        <f>IF(B9=0," ",IF(D9/B9*100&gt;200,"СВ.200",D9/B9))</f>
        <v>0.5596899006151148</v>
      </c>
      <c r="G9" s="63">
        <f>G8</f>
        <v>33344.88</v>
      </c>
      <c r="H9" s="64">
        <f>H8</f>
        <v>52300</v>
      </c>
      <c r="I9" s="64">
        <f>I8</f>
        <v>19717.29</v>
      </c>
      <c r="J9" s="64">
        <f>IF(H9=0," ",IF(I9/H9*100&gt;200,"СВ.200",I9/H9))</f>
        <v>0.3770036328871893</v>
      </c>
      <c r="K9" s="66">
        <f>IF(G9=0," ",IF(I9/G9*100&gt;200,"СВ.200",I9/G9))</f>
        <v>0.5913138688758215</v>
      </c>
      <c r="L9" s="63">
        <f>L8</f>
        <v>0</v>
      </c>
      <c r="M9" s="64">
        <f>M8</f>
        <v>0</v>
      </c>
      <c r="N9" s="64">
        <f>N8</f>
        <v>0</v>
      </c>
      <c r="O9" s="64" t="str">
        <f>IF(M9=0," ",IF(N9/M9*100&gt;200,"СВ.200",N9/M9))</f>
        <v> </v>
      </c>
      <c r="P9" s="65" t="str">
        <f>IF(L9=0," ",IF(N9/L9*100&gt;200,"СВ.200",N9/L9))</f>
        <v> </v>
      </c>
      <c r="Q9" s="67">
        <f>Q8</f>
        <v>0</v>
      </c>
      <c r="R9" s="64">
        <f>R8</f>
        <v>0</v>
      </c>
      <c r="S9" s="64">
        <f>S8</f>
        <v>0</v>
      </c>
      <c r="T9" s="64" t="str">
        <f>IF(R9=0," ",IF(S9/R9*100&gt;200,"СВ.200",S9/R9))</f>
        <v> </v>
      </c>
      <c r="U9" s="65" t="str">
        <f>IF(Q9=0," ",IF(S9/Q9*100&gt;200,"СВ.200",S9/Q9))</f>
        <v> </v>
      </c>
      <c r="V9" s="63">
        <f>V8</f>
        <v>0</v>
      </c>
      <c r="W9" s="64">
        <f>W8</f>
        <v>0</v>
      </c>
      <c r="X9" s="64">
        <f>X8</f>
        <v>0</v>
      </c>
      <c r="Y9" s="64" t="str">
        <f>IF(W9=0," ",IF(X9/W9*100&gt;200,"СВ.200",X9/W9))</f>
        <v> </v>
      </c>
      <c r="Z9" s="65" t="str">
        <f>IF(V9=0," ",IF(X9/V9*100&gt;200,"СВ.200",X9/V9))</f>
        <v> </v>
      </c>
      <c r="AA9" s="63">
        <f>AA8</f>
        <v>0</v>
      </c>
      <c r="AB9" s="64">
        <f>AB8</f>
        <v>0</v>
      </c>
      <c r="AC9" s="64">
        <f>AC8</f>
        <v>0</v>
      </c>
      <c r="AD9" s="64" t="str">
        <f>IF(AB9=0," ",IF(AC9/AB9*100&gt;200,"СВ.200",AC9/AB9))</f>
        <v> </v>
      </c>
      <c r="AE9" s="65" t="str">
        <f>IF(AA9=0," ",IF(AC9/AA9*100&gt;200,"СВ.200",AC9/AA9))</f>
        <v> </v>
      </c>
      <c r="AF9" s="63">
        <f>AF8</f>
        <v>6607.87</v>
      </c>
      <c r="AG9" s="64">
        <f>AG8</f>
        <v>17733</v>
      </c>
      <c r="AH9" s="64">
        <f>AH8</f>
        <v>35134.42</v>
      </c>
      <c r="AI9" s="64">
        <f>IF(AG9=0," ",IF(AH9/AG9*100&gt;200,"СВ.200",AH9/AG9))</f>
        <v>1.9813015282242146</v>
      </c>
      <c r="AJ9" s="65" t="str">
        <f>IF(AF9=0," ",IF(AH9/AF9*100&gt;200,"СВ.200",AH9/AF9))</f>
        <v>СВ.200</v>
      </c>
      <c r="AK9" s="63" t="e">
        <f>AK8+#REF!</f>
        <v>#REF!</v>
      </c>
      <c r="AL9" s="64" t="e">
        <f>AL8+#REF!</f>
        <v>#REF!</v>
      </c>
      <c r="AM9" s="64" t="e">
        <f>AM8+#REF!</f>
        <v>#REF!</v>
      </c>
      <c r="AN9" s="64" t="e">
        <f>IF(AL9=0," ",IF(AM9/AL9*100&gt;200,"СВ.200",AM9/AL9))</f>
        <v>#REF!</v>
      </c>
      <c r="AO9" s="65" t="e">
        <f>IF(AK9=0," ",IF(AM9/AK9*100&gt;200,"СВ.200",AM9/AK9))</f>
        <v>#REF!</v>
      </c>
      <c r="AP9" s="63">
        <f>AP8</f>
        <v>194344.91</v>
      </c>
      <c r="AQ9" s="64">
        <f>AQ8</f>
        <v>235000</v>
      </c>
      <c r="AR9" s="64">
        <f>AR8</f>
        <v>76506.2</v>
      </c>
      <c r="AS9" s="64">
        <f>IF(AQ9=0," ",IF(AR9/AQ9*100&gt;200,"СВ.200",AR9/AQ9))</f>
        <v>0.3255582978723404</v>
      </c>
      <c r="AT9" s="65">
        <f>IF(AP9=0," ",IF(AR9/AP9*100&gt;200,"СВ.200",AR9/AP9))</f>
        <v>0.39366196933071207</v>
      </c>
      <c r="AU9" s="63">
        <f>AU8</f>
        <v>400</v>
      </c>
      <c r="AV9" s="64">
        <f>AV8</f>
        <v>0</v>
      </c>
      <c r="AW9" s="64">
        <f>AW8</f>
        <v>0</v>
      </c>
      <c r="AX9" s="64" t="str">
        <f>IF(AV9=0," ",IF(AW9/AV9*100&gt;200,"СВ.200",AW9/AV9))</f>
        <v> </v>
      </c>
      <c r="AY9" s="65">
        <f>IF(AU9=0," ",IF(AW9/AU9*100&gt;200,"СВ.200",AW9/AU9))</f>
        <v>0</v>
      </c>
    </row>
  </sheetData>
  <sheetProtection/>
  <mergeCells count="12">
    <mergeCell ref="A4:A5"/>
    <mergeCell ref="B4:F4"/>
    <mergeCell ref="G4:K4"/>
    <mergeCell ref="Q4:U4"/>
    <mergeCell ref="V4:Z4"/>
    <mergeCell ref="AF4:AJ4"/>
    <mergeCell ref="AK4:AO4"/>
    <mergeCell ref="AP4:AT4"/>
    <mergeCell ref="B2:U2"/>
    <mergeCell ref="AU4:AY4"/>
    <mergeCell ref="AA4:AE4"/>
    <mergeCell ref="L4:P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9"/>
  <sheetViews>
    <sheetView view="pageBreakPreview" zoomScale="70" zoomScaleNormal="8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5"/>
  <cols>
    <col min="1" max="1" width="22.140625" style="0" customWidth="1"/>
    <col min="2" max="2" width="11.8515625" style="0" customWidth="1"/>
    <col min="3" max="3" width="12.421875" style="0" bestFit="1" customWidth="1"/>
    <col min="4" max="4" width="12.57421875" style="0" bestFit="1" customWidth="1"/>
    <col min="5" max="5" width="11.00390625" style="0" customWidth="1"/>
    <col min="6" max="6" width="12.28125" style="0" customWidth="1"/>
    <col min="7" max="7" width="9.8515625" style="0" hidden="1" customWidth="1"/>
    <col min="8" max="8" width="8.57421875" style="0" hidden="1" customWidth="1"/>
    <col min="9" max="9" width="10.140625" style="0" hidden="1" customWidth="1"/>
    <col min="10" max="10" width="10.8515625" style="0" hidden="1" customWidth="1"/>
    <col min="11" max="11" width="12.140625" style="0" hidden="1" customWidth="1"/>
    <col min="12" max="16" width="12.140625" style="0" customWidth="1"/>
    <col min="17" max="17" width="9.7109375" style="0" hidden="1" customWidth="1"/>
    <col min="18" max="18" width="0" style="0" hidden="1" customWidth="1"/>
    <col min="19" max="19" width="9.57421875" style="0" hidden="1" customWidth="1"/>
    <col min="20" max="20" width="10.8515625" style="0" hidden="1" customWidth="1"/>
    <col min="21" max="21" width="11.8515625" style="0" hidden="1" customWidth="1"/>
    <col min="22" max="22" width="10.00390625" style="0" hidden="1" customWidth="1"/>
    <col min="23" max="23" width="8.421875" style="0" hidden="1" customWidth="1"/>
    <col min="24" max="24" width="10.28125" style="0" hidden="1" customWidth="1"/>
    <col min="25" max="25" width="10.57421875" style="0" hidden="1" customWidth="1"/>
    <col min="26" max="26" width="13.00390625" style="0" hidden="1" customWidth="1"/>
    <col min="27" max="27" width="10.00390625" style="0" hidden="1" customWidth="1"/>
    <col min="28" max="28" width="0" style="0" hidden="1" customWidth="1"/>
    <col min="29" max="29" width="10.57421875" style="0" hidden="1" customWidth="1"/>
    <col min="30" max="30" width="11.28125" style="0" hidden="1" customWidth="1"/>
    <col min="31" max="31" width="12.140625" style="0" hidden="1" customWidth="1"/>
    <col min="32" max="32" width="12.57421875" style="0" bestFit="1" customWidth="1"/>
    <col min="33" max="33" width="10.7109375" style="0" bestFit="1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hidden="1" customWidth="1"/>
    <col min="38" max="38" width="8.421875" style="0" hidden="1" customWidth="1"/>
    <col min="39" max="39" width="10.140625" style="0" hidden="1" customWidth="1"/>
    <col min="40" max="40" width="11.140625" style="0" hidden="1" customWidth="1"/>
    <col min="41" max="41" width="11.8515625" style="0" hidden="1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hidden="1" customWidth="1"/>
    <col min="48" max="48" width="8.57421875" style="0" hidden="1" customWidth="1"/>
    <col min="49" max="49" width="10.140625" style="0" hidden="1" customWidth="1"/>
    <col min="50" max="50" width="11.421875" style="0" hidden="1" customWidth="1"/>
    <col min="51" max="51" width="12.140625" style="0" hidden="1" customWidth="1"/>
    <col min="52" max="52" width="10.00390625" style="0" hidden="1" customWidth="1"/>
    <col min="53" max="53" width="8.28125" style="0" hidden="1" customWidth="1"/>
    <col min="54" max="54" width="10.28125" style="0" hidden="1" customWidth="1"/>
    <col min="55" max="55" width="10.140625" style="0" hidden="1" customWidth="1"/>
    <col min="56" max="56" width="12.421875" style="0" hidden="1" customWidth="1"/>
  </cols>
  <sheetData>
    <row r="2" spans="2:51" ht="18.75">
      <c r="B2" s="100" t="s">
        <v>84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64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115"/>
      <c r="B4" s="112" t="s">
        <v>15</v>
      </c>
      <c r="C4" s="117"/>
      <c r="D4" s="117"/>
      <c r="E4" s="117"/>
      <c r="F4" s="118"/>
      <c r="G4" s="110" t="s">
        <v>63</v>
      </c>
      <c r="H4" s="110"/>
      <c r="I4" s="110"/>
      <c r="J4" s="110"/>
      <c r="K4" s="110"/>
      <c r="L4" s="112" t="s">
        <v>92</v>
      </c>
      <c r="M4" s="113"/>
      <c r="N4" s="113"/>
      <c r="O4" s="113"/>
      <c r="P4" s="114"/>
      <c r="Q4" s="110" t="s">
        <v>9</v>
      </c>
      <c r="R4" s="110"/>
      <c r="S4" s="110"/>
      <c r="T4" s="110"/>
      <c r="U4" s="111"/>
      <c r="V4" s="110" t="s">
        <v>66</v>
      </c>
      <c r="W4" s="110"/>
      <c r="X4" s="110"/>
      <c r="Y4" s="110"/>
      <c r="Z4" s="111"/>
      <c r="AA4" s="109" t="s">
        <v>10</v>
      </c>
      <c r="AB4" s="110"/>
      <c r="AC4" s="110"/>
      <c r="AD4" s="110"/>
      <c r="AE4" s="110"/>
      <c r="AF4" s="112" t="s">
        <v>67</v>
      </c>
      <c r="AG4" s="113"/>
      <c r="AH4" s="113"/>
      <c r="AI4" s="113"/>
      <c r="AJ4" s="114"/>
      <c r="AK4" s="110" t="s">
        <v>11</v>
      </c>
      <c r="AL4" s="110"/>
      <c r="AM4" s="110"/>
      <c r="AN4" s="110"/>
      <c r="AO4" s="110"/>
      <c r="AP4" s="112" t="s">
        <v>12</v>
      </c>
      <c r="AQ4" s="113"/>
      <c r="AR4" s="113"/>
      <c r="AS4" s="113"/>
      <c r="AT4" s="114"/>
      <c r="AU4" s="110" t="s">
        <v>74</v>
      </c>
      <c r="AV4" s="110"/>
      <c r="AW4" s="110"/>
      <c r="AX4" s="110"/>
      <c r="AY4" s="110"/>
      <c r="AZ4" s="109" t="s">
        <v>13</v>
      </c>
      <c r="BA4" s="110"/>
      <c r="BB4" s="110"/>
      <c r="BC4" s="110"/>
      <c r="BD4" s="111"/>
    </row>
    <row r="5" spans="1:56" ht="63.75" customHeight="1">
      <c r="A5" s="116"/>
      <c r="B5" s="16" t="s">
        <v>99</v>
      </c>
      <c r="C5" s="17" t="s">
        <v>82</v>
      </c>
      <c r="D5" s="17" t="s">
        <v>97</v>
      </c>
      <c r="E5" s="17" t="s">
        <v>98</v>
      </c>
      <c r="F5" s="18" t="s">
        <v>85</v>
      </c>
      <c r="G5" s="16" t="s">
        <v>91</v>
      </c>
      <c r="H5" s="17" t="s">
        <v>82</v>
      </c>
      <c r="I5" s="17" t="s">
        <v>88</v>
      </c>
      <c r="J5" s="17" t="s">
        <v>89</v>
      </c>
      <c r="K5" s="91" t="s">
        <v>85</v>
      </c>
      <c r="L5" s="16" t="s">
        <v>99</v>
      </c>
      <c r="M5" s="17" t="s">
        <v>82</v>
      </c>
      <c r="N5" s="17" t="s">
        <v>97</v>
      </c>
      <c r="O5" s="17" t="s">
        <v>98</v>
      </c>
      <c r="P5" s="18" t="s">
        <v>85</v>
      </c>
      <c r="Q5" s="92" t="s">
        <v>91</v>
      </c>
      <c r="R5" s="17" t="s">
        <v>82</v>
      </c>
      <c r="S5" s="17" t="s">
        <v>88</v>
      </c>
      <c r="T5" s="17" t="s">
        <v>89</v>
      </c>
      <c r="U5" s="18" t="s">
        <v>83</v>
      </c>
      <c r="V5" s="16" t="s">
        <v>91</v>
      </c>
      <c r="W5" s="17" t="s">
        <v>82</v>
      </c>
      <c r="X5" s="17" t="s">
        <v>88</v>
      </c>
      <c r="Y5" s="17" t="s">
        <v>89</v>
      </c>
      <c r="Z5" s="18" t="s">
        <v>85</v>
      </c>
      <c r="AA5" s="16" t="s">
        <v>91</v>
      </c>
      <c r="AB5" s="17" t="s">
        <v>82</v>
      </c>
      <c r="AC5" s="17" t="s">
        <v>88</v>
      </c>
      <c r="AD5" s="17" t="s">
        <v>89</v>
      </c>
      <c r="AE5" s="91" t="s">
        <v>85</v>
      </c>
      <c r="AF5" s="16" t="s">
        <v>99</v>
      </c>
      <c r="AG5" s="17" t="s">
        <v>82</v>
      </c>
      <c r="AH5" s="17" t="s">
        <v>97</v>
      </c>
      <c r="AI5" s="17" t="s">
        <v>98</v>
      </c>
      <c r="AJ5" s="18" t="s">
        <v>85</v>
      </c>
      <c r="AK5" s="92" t="s">
        <v>91</v>
      </c>
      <c r="AL5" s="17" t="s">
        <v>82</v>
      </c>
      <c r="AM5" s="17" t="s">
        <v>88</v>
      </c>
      <c r="AN5" s="17" t="s">
        <v>89</v>
      </c>
      <c r="AO5" s="91" t="s">
        <v>86</v>
      </c>
      <c r="AP5" s="16" t="s">
        <v>99</v>
      </c>
      <c r="AQ5" s="17" t="s">
        <v>82</v>
      </c>
      <c r="AR5" s="17" t="s">
        <v>97</v>
      </c>
      <c r="AS5" s="17" t="s">
        <v>98</v>
      </c>
      <c r="AT5" s="18" t="s">
        <v>85</v>
      </c>
      <c r="AU5" s="92" t="s">
        <v>91</v>
      </c>
      <c r="AV5" s="17" t="s">
        <v>82</v>
      </c>
      <c r="AW5" s="17" t="s">
        <v>88</v>
      </c>
      <c r="AX5" s="17" t="s">
        <v>89</v>
      </c>
      <c r="AY5" s="18" t="s">
        <v>83</v>
      </c>
      <c r="AZ5" s="16" t="s">
        <v>91</v>
      </c>
      <c r="BA5" s="17" t="s">
        <v>82</v>
      </c>
      <c r="BB5" s="17" t="s">
        <v>88</v>
      </c>
      <c r="BC5" s="17" t="s">
        <v>89</v>
      </c>
      <c r="BD5" s="18" t="s">
        <v>85</v>
      </c>
    </row>
    <row r="6" spans="1:56" s="15" customFormat="1" ht="15">
      <c r="A6" s="42">
        <v>1</v>
      </c>
      <c r="B6" s="19">
        <v>2</v>
      </c>
      <c r="C6" s="20">
        <v>3</v>
      </c>
      <c r="D6" s="20">
        <v>4</v>
      </c>
      <c r="E6" s="20" t="s">
        <v>16</v>
      </c>
      <c r="F6" s="21" t="s">
        <v>17</v>
      </c>
      <c r="G6" s="37" t="s">
        <v>18</v>
      </c>
      <c r="H6" s="20" t="s">
        <v>19</v>
      </c>
      <c r="I6" s="20" t="s">
        <v>20</v>
      </c>
      <c r="J6" s="20" t="s">
        <v>21</v>
      </c>
      <c r="K6" s="36" t="s">
        <v>22</v>
      </c>
      <c r="L6" s="41" t="s">
        <v>23</v>
      </c>
      <c r="M6" s="20" t="s">
        <v>24</v>
      </c>
      <c r="N6" s="20" t="s">
        <v>25</v>
      </c>
      <c r="O6" s="20" t="s">
        <v>26</v>
      </c>
      <c r="P6" s="21" t="s">
        <v>27</v>
      </c>
      <c r="Q6" s="37" t="s">
        <v>28</v>
      </c>
      <c r="R6" s="20" t="s">
        <v>29</v>
      </c>
      <c r="S6" s="20" t="s">
        <v>30</v>
      </c>
      <c r="T6" s="20" t="s">
        <v>31</v>
      </c>
      <c r="U6" s="21" t="s">
        <v>32</v>
      </c>
      <c r="V6" s="37" t="s">
        <v>33</v>
      </c>
      <c r="W6" s="20" t="s">
        <v>34</v>
      </c>
      <c r="X6" s="20" t="s">
        <v>35</v>
      </c>
      <c r="Y6" s="20" t="s">
        <v>36</v>
      </c>
      <c r="Z6" s="20" t="s">
        <v>37</v>
      </c>
      <c r="AA6" s="20" t="s">
        <v>38</v>
      </c>
      <c r="AB6" s="20" t="s">
        <v>39</v>
      </c>
      <c r="AC6" s="20" t="s">
        <v>40</v>
      </c>
      <c r="AD6" s="20" t="s">
        <v>41</v>
      </c>
      <c r="AE6" s="36" t="s">
        <v>42</v>
      </c>
      <c r="AF6" s="41" t="s">
        <v>43</v>
      </c>
      <c r="AG6" s="20" t="s">
        <v>44</v>
      </c>
      <c r="AH6" s="20" t="s">
        <v>45</v>
      </c>
      <c r="AI6" s="20" t="s">
        <v>46</v>
      </c>
      <c r="AJ6" s="21" t="s">
        <v>47</v>
      </c>
      <c r="AK6" s="37" t="s">
        <v>48</v>
      </c>
      <c r="AL6" s="20" t="s">
        <v>49</v>
      </c>
      <c r="AM6" s="20" t="s">
        <v>50</v>
      </c>
      <c r="AN6" s="20" t="s">
        <v>51</v>
      </c>
      <c r="AO6" s="36" t="s">
        <v>52</v>
      </c>
      <c r="AP6" s="41" t="s">
        <v>53</v>
      </c>
      <c r="AQ6" s="20" t="s">
        <v>54</v>
      </c>
      <c r="AR6" s="20" t="s">
        <v>55</v>
      </c>
      <c r="AS6" s="20" t="s">
        <v>56</v>
      </c>
      <c r="AT6" s="21" t="s">
        <v>57</v>
      </c>
      <c r="AU6" s="37" t="s">
        <v>58</v>
      </c>
      <c r="AV6" s="20" t="s">
        <v>59</v>
      </c>
      <c r="AW6" s="20" t="s">
        <v>60</v>
      </c>
      <c r="AX6" s="20" t="s">
        <v>61</v>
      </c>
      <c r="AY6" s="36" t="s">
        <v>62</v>
      </c>
      <c r="AZ6" s="22" t="s">
        <v>75</v>
      </c>
      <c r="BA6" s="23" t="s">
        <v>76</v>
      </c>
      <c r="BB6" s="23" t="s">
        <v>77</v>
      </c>
      <c r="BC6" s="23" t="s">
        <v>78</v>
      </c>
      <c r="BD6" s="24" t="s">
        <v>79</v>
      </c>
    </row>
    <row r="7" spans="1:56" s="27" customFormat="1" ht="47.25" customHeight="1">
      <c r="A7" s="5" t="s">
        <v>101</v>
      </c>
      <c r="B7" s="68">
        <f>L7+AF7+AP7</f>
        <v>9400</v>
      </c>
      <c r="C7" s="69">
        <f>M7+AG7+AQ7</f>
        <v>4000</v>
      </c>
      <c r="D7" s="69">
        <f>N7+AH7+AR7</f>
        <v>3550</v>
      </c>
      <c r="E7" s="69">
        <f>IF(C7=0," ",IF(D7/C7*100&gt;200,"СВ.200",D7/C7))</f>
        <v>0.8875</v>
      </c>
      <c r="F7" s="70">
        <f>IF(B7=0," ",IF(D7/B7*100&gt;200,"СВ.200",D7/B7))</f>
        <v>0.3776595744680851</v>
      </c>
      <c r="G7" s="71"/>
      <c r="H7" s="72"/>
      <c r="I7" s="71"/>
      <c r="J7" s="69" t="str">
        <f>IF(H7=0," ",IF(I7/H7*100&gt;200,"СВ.200",I7/H7))</f>
        <v> </v>
      </c>
      <c r="K7" s="73" t="str">
        <f>IF(G7=0," ",IF(I7/G7*100&gt;200,"СВ.200",I7/G7))</f>
        <v> </v>
      </c>
      <c r="L7" s="75">
        <v>0</v>
      </c>
      <c r="M7" s="72">
        <v>0</v>
      </c>
      <c r="N7" s="72">
        <v>0</v>
      </c>
      <c r="O7" s="69" t="str">
        <f>IF(M7=0," ",IF(N7/M7*100&gt;200,"СВ.200",N7/M7))</f>
        <v> </v>
      </c>
      <c r="P7" s="70" t="str">
        <f>IF(L7=0," ",IF(N7/L7*100&gt;200,"СВ.200",N7/L7))</f>
        <v> </v>
      </c>
      <c r="Q7" s="74"/>
      <c r="R7" s="72"/>
      <c r="S7" s="71"/>
      <c r="T7" s="69" t="str">
        <f>IF(R7=0," ",IF(S7/R7*100&gt;200,"СВ.200",S7/R7))</f>
        <v> </v>
      </c>
      <c r="U7" s="70" t="str">
        <f>IF(Q7=0," ",IF(S7/Q7*100&gt;200,"СВ.200",S7/Q7))</f>
        <v> </v>
      </c>
      <c r="V7" s="74"/>
      <c r="W7" s="72"/>
      <c r="X7" s="71"/>
      <c r="Y7" s="69" t="str">
        <f>IF(W7=0," ",IF(X7/W7*100&gt;200,"СВ.200",X7/W7))</f>
        <v> </v>
      </c>
      <c r="Z7" s="70" t="str">
        <f>IF(V7=0," ",IF(X7/V7*100&gt;200,"СВ.200",X7/V7))</f>
        <v> </v>
      </c>
      <c r="AA7" s="75"/>
      <c r="AB7" s="72"/>
      <c r="AC7" s="71"/>
      <c r="AD7" s="69" t="str">
        <f>IF(AB7=0," ",IF(AC7/AB7*100&gt;200,"СВ.200",AC7/AB7))</f>
        <v> </v>
      </c>
      <c r="AE7" s="73" t="str">
        <f>IF(AA7=0," ",IF(AC7/AA7*100&gt;200,"СВ.200",AC7/AA7))</f>
        <v> </v>
      </c>
      <c r="AF7" s="75">
        <v>9400</v>
      </c>
      <c r="AG7" s="72">
        <v>4000</v>
      </c>
      <c r="AH7" s="72">
        <v>3550</v>
      </c>
      <c r="AI7" s="69">
        <f>IF(AG7=0," ",IF(AH7/AG7*100&gt;200,"СВ.200",AH7/AG7))</f>
        <v>0.8875</v>
      </c>
      <c r="AJ7" s="70">
        <f>IF(AF7=0," ",IF(AH7/AF7*100&gt;200,"СВ.200",AH7/AF7))</f>
        <v>0.3776595744680851</v>
      </c>
      <c r="AK7" s="74"/>
      <c r="AL7" s="72"/>
      <c r="AM7" s="71"/>
      <c r="AN7" s="69" t="str">
        <f>IF(AL7=0," ",IF(AM7/AL7*100&gt;200,"СВ.200",AM7/AL7))</f>
        <v> </v>
      </c>
      <c r="AO7" s="73" t="str">
        <f>IF(AK7=0," ",IF(AM7/AK7*100&gt;200,"СВ.200",AM7/AK7))</f>
        <v> </v>
      </c>
      <c r="AP7" s="75">
        <v>0</v>
      </c>
      <c r="AQ7" s="72"/>
      <c r="AR7" s="72"/>
      <c r="AS7" s="69" t="str">
        <f>IF(AQ7=0," ",IF(AR7/AQ7*100&gt;200,"СВ.200",AR7/AQ7))</f>
        <v> </v>
      </c>
      <c r="AT7" s="70" t="str">
        <f>IF(AP7=0," ",IF(AR7/AP7*100&gt;200,"СВ.200",AR7/AP7))</f>
        <v> </v>
      </c>
      <c r="AU7" s="93"/>
      <c r="AV7" s="46"/>
      <c r="AW7" s="45"/>
      <c r="AX7" s="25" t="str">
        <f>IF(AV7=0," ",IF(AW7/AV7*100&gt;200,"СВ.200",AW7/AV7))</f>
        <v> </v>
      </c>
      <c r="AY7" s="38" t="str">
        <f>IF(AU7=0," ",IF(AW7/AU7*100&gt;200,"СВ.200",AW7/AU7))</f>
        <v> </v>
      </c>
      <c r="AZ7" s="47"/>
      <c r="BA7" s="46"/>
      <c r="BB7" s="45"/>
      <c r="BC7" s="25" t="str">
        <f>IF(BA7=0," ",IF(BB7/BA7*100&gt;200,"СВ.200",BB7/BA7))</f>
        <v> </v>
      </c>
      <c r="BD7" s="26" t="str">
        <f>IF(AZ7=0," ",IF(BB7/AZ7*100&gt;200,"СВ.200",BB7/AZ7))</f>
        <v> </v>
      </c>
    </row>
    <row r="8" spans="1:56" s="27" customFormat="1" ht="39" customHeight="1">
      <c r="A8" s="43" t="s">
        <v>94</v>
      </c>
      <c r="B8" s="76">
        <f>SUM(B7:B7)</f>
        <v>9400</v>
      </c>
      <c r="C8" s="77">
        <f>SUM(C7:C7)</f>
        <v>4000</v>
      </c>
      <c r="D8" s="77">
        <f>SUM(D7:D7)</f>
        <v>3550</v>
      </c>
      <c r="E8" s="77">
        <f>IF(C8=0," ",IF(D8/C8*100&gt;200,"СВ.200",D8/C8))</f>
        <v>0.8875</v>
      </c>
      <c r="F8" s="78">
        <f>IF(B8=0," ",IF(D8/B8*100&gt;200,"СВ.200",D8/B8))</f>
        <v>0.3776595744680851</v>
      </c>
      <c r="G8" s="79">
        <f>SUM(G7:G7)</f>
        <v>0</v>
      </c>
      <c r="H8" s="77">
        <f>SUM(H7:H7)</f>
        <v>0</v>
      </c>
      <c r="I8" s="80">
        <f>SUM(I7:I7)</f>
        <v>0</v>
      </c>
      <c r="J8" s="77" t="str">
        <f>IF(H8=0," ",IF(I8/H8*100&gt;200,"СВ.200",I8/H8))</f>
        <v> </v>
      </c>
      <c r="K8" s="81" t="str">
        <f>IF(G8=0," ",IF(I8/G8*100&gt;200,"СВ.200",I8/G8))</f>
        <v> </v>
      </c>
      <c r="L8" s="76">
        <f>SUM(L7:L7)</f>
        <v>0</v>
      </c>
      <c r="M8" s="77">
        <f>SUM(M7:M7)</f>
        <v>0</v>
      </c>
      <c r="N8" s="77">
        <f>SUM(N7:N7)</f>
        <v>0</v>
      </c>
      <c r="O8" s="77" t="str">
        <f>IF(M8=0," ",IF(N8/M8*100&gt;200,"СВ.200",N8/M8))</f>
        <v> </v>
      </c>
      <c r="P8" s="78" t="str">
        <f>IF(L8=0," ",IF(N8/L8*100&gt;200,"СВ.200",N8/L8))</f>
        <v> </v>
      </c>
      <c r="Q8" s="79">
        <f>SUM(Q7:Q7)</f>
        <v>0</v>
      </c>
      <c r="R8" s="77">
        <f>SUM(R7:R7)</f>
        <v>0</v>
      </c>
      <c r="S8" s="80">
        <f>SUM(S7:S7)</f>
        <v>0</v>
      </c>
      <c r="T8" s="77" t="str">
        <f>IF(R8=0," ",IF(S8/R8*100&gt;200,"СВ.200",S8/R8))</f>
        <v> </v>
      </c>
      <c r="U8" s="78" t="str">
        <f>IF(Q8=0," ",IF(S8/Q8*100&gt;200,"СВ.200",S8/Q8))</f>
        <v> </v>
      </c>
      <c r="V8" s="79">
        <f>SUM(V7:V7)</f>
        <v>0</v>
      </c>
      <c r="W8" s="77">
        <f>SUM(W7:W7)</f>
        <v>0</v>
      </c>
      <c r="X8" s="80">
        <f>SUM(X7:X7)</f>
        <v>0</v>
      </c>
      <c r="Y8" s="77" t="str">
        <f>IF(W8=0," ",IF(X8/W8*100&gt;200,"СВ.200",X8/W8))</f>
        <v> </v>
      </c>
      <c r="Z8" s="78" t="str">
        <f>IF(V8=0," ",IF(X8/V8*100&gt;200,"СВ.200",X8/V8))</f>
        <v> </v>
      </c>
      <c r="AA8" s="82">
        <f>SUM(AA7:AA7)</f>
        <v>0</v>
      </c>
      <c r="AB8" s="77">
        <f>SUM(AB7:AB7)</f>
        <v>0</v>
      </c>
      <c r="AC8" s="80">
        <f>SUM(AC7:AC7)</f>
        <v>0</v>
      </c>
      <c r="AD8" s="77" t="str">
        <f>IF(AB8=0," ",IF(AC8/AB8*100&gt;200,"СВ.200",AC8/AB8))</f>
        <v> </v>
      </c>
      <c r="AE8" s="81" t="str">
        <f>IF(AA8=0," ",IF(AC8/AA8*100&gt;200,"СВ.200",AC8/AA8))</f>
        <v> </v>
      </c>
      <c r="AF8" s="76">
        <f>SUM(AF7:AF7)</f>
        <v>9400</v>
      </c>
      <c r="AG8" s="77">
        <f>SUM(AG7:AG7)</f>
        <v>4000</v>
      </c>
      <c r="AH8" s="77">
        <f>SUM(AH7:AH7)</f>
        <v>3550</v>
      </c>
      <c r="AI8" s="77">
        <f>IF(AG8=0," ",IF(AH8/AG8*100&gt;200,"СВ.200",AH8/AG8))</f>
        <v>0.8875</v>
      </c>
      <c r="AJ8" s="78">
        <f>IF(AF8=0," ",IF(AH8/AF8*100&gt;200,"СВ.200",AH8/AF8))</f>
        <v>0.3776595744680851</v>
      </c>
      <c r="AK8" s="79">
        <f>SUM(AK7:AK7)</f>
        <v>0</v>
      </c>
      <c r="AL8" s="77">
        <f>SUM(AL7:AL7)</f>
        <v>0</v>
      </c>
      <c r="AM8" s="80">
        <f>SUM(AM7:AM7)</f>
        <v>0</v>
      </c>
      <c r="AN8" s="77" t="str">
        <f>IF(AL8=0," ",IF(AM8/AL8*100&gt;200,"СВ.200",AM8/AL8))</f>
        <v> </v>
      </c>
      <c r="AO8" s="81" t="str">
        <f>IF(AK8=0," ",IF(AM8/AK8*100&gt;200,"СВ.200",AM8/AK8))</f>
        <v> </v>
      </c>
      <c r="AP8" s="76">
        <f>SUM(AP7:AP7)</f>
        <v>0</v>
      </c>
      <c r="AQ8" s="77">
        <f>SUM(AQ7:AQ7)</f>
        <v>0</v>
      </c>
      <c r="AR8" s="77">
        <f>SUM(AR7:AR7)</f>
        <v>0</v>
      </c>
      <c r="AS8" s="77" t="str">
        <f>IF(AQ8=0," ",IF(AR8/AQ8*100&gt;200,"СВ.200",AR8/AQ8))</f>
        <v> </v>
      </c>
      <c r="AT8" s="78" t="str">
        <f>IF(AP8=0," ",IF(AR8/AP8*100&gt;200,"СВ.200",AR8/AP8))</f>
        <v> </v>
      </c>
      <c r="AU8" s="94">
        <f>SUM(AU7:AU7)</f>
        <v>0</v>
      </c>
      <c r="AV8" s="29">
        <f>SUM(AV7:AV7)</f>
        <v>0</v>
      </c>
      <c r="AW8" s="30">
        <f>SUM(AW7:AW7)</f>
        <v>0</v>
      </c>
      <c r="AX8" s="31" t="str">
        <f>IF(AV8=0," ",IF(AW8/AV8*100&gt;200,"СВ.200",AW8/AV8))</f>
        <v> </v>
      </c>
      <c r="AY8" s="39" t="str">
        <f>IF(AU8=0," ",IF(AW8/AU8*100&gt;200,"СВ.200",AW8/AU8))</f>
        <v> </v>
      </c>
      <c r="AZ8" s="28">
        <f>SUM(AZ7:AZ7)</f>
        <v>0</v>
      </c>
      <c r="BA8" s="29">
        <f>SUM(BA7:BA7)</f>
        <v>0</v>
      </c>
      <c r="BB8" s="30">
        <f>SUM(BB7:BB7)</f>
        <v>0</v>
      </c>
      <c r="BC8" s="31" t="str">
        <f>IF(BA8=0," ",IF(BB8/BA8*100&gt;200,"СВ.200",BB8/BA8))</f>
        <v> </v>
      </c>
      <c r="BD8" s="32" t="str">
        <f>IF(AZ8=0," ",IF(BB8/AZ8*100&gt;200,"СВ.200",BB8/AZ8))</f>
        <v> </v>
      </c>
    </row>
    <row r="9" spans="1:56" s="27" customFormat="1" ht="33.75" customHeight="1" thickBot="1">
      <c r="A9" s="44" t="s">
        <v>14</v>
      </c>
      <c r="B9" s="83">
        <f>B8</f>
        <v>9400</v>
      </c>
      <c r="C9" s="84">
        <f>C8</f>
        <v>4000</v>
      </c>
      <c r="D9" s="84">
        <f>D8</f>
        <v>3550</v>
      </c>
      <c r="E9" s="84">
        <f>IF(C9=0," ",IF(D9/C9*100&gt;200,"СВ.200",D9/C9))</f>
        <v>0.8875</v>
      </c>
      <c r="F9" s="85">
        <f>IF(B9=0," ",IF(D9/B9*100&gt;200,"СВ.200",D9/B9))</f>
        <v>0.3776595744680851</v>
      </c>
      <c r="G9" s="86">
        <f>G8</f>
        <v>0</v>
      </c>
      <c r="H9" s="86">
        <f>H8</f>
        <v>0</v>
      </c>
      <c r="I9" s="86">
        <f>I8</f>
        <v>0</v>
      </c>
      <c r="J9" s="84" t="str">
        <f>IF(H9=0," ",IF(I9/H9*100&gt;200,"СВ.200",I9/H9))</f>
        <v> </v>
      </c>
      <c r="K9" s="87" t="str">
        <f>IF(G9=0," ",IF(I9/G9*100&gt;200,"СВ.200",I9/G9))</f>
        <v> </v>
      </c>
      <c r="L9" s="83">
        <f>L8</f>
        <v>0</v>
      </c>
      <c r="M9" s="84">
        <f>M8</f>
        <v>0</v>
      </c>
      <c r="N9" s="84">
        <f>N8</f>
        <v>0</v>
      </c>
      <c r="O9" s="84" t="str">
        <f>IF(M9=0," ",IF(N9/M9*100&gt;200,"СВ.200",N9/M9))</f>
        <v> </v>
      </c>
      <c r="P9" s="85" t="str">
        <f>IF(L9=0," ",IF(N9/L9*100&gt;200,"СВ.200",N9/L9))</f>
        <v> </v>
      </c>
      <c r="Q9" s="86">
        <f>Q8</f>
        <v>0</v>
      </c>
      <c r="R9" s="86">
        <f>R8</f>
        <v>0</v>
      </c>
      <c r="S9" s="86">
        <f>S8</f>
        <v>0</v>
      </c>
      <c r="T9" s="84" t="str">
        <f>IF(R9=0," ",IF(S9/R9*100&gt;200,"СВ.200",S9/R9))</f>
        <v> </v>
      </c>
      <c r="U9" s="85" t="str">
        <f>IF(Q9=0," ",IF(S9/Q9*100&gt;200,"СВ.200",S9/Q9))</f>
        <v> </v>
      </c>
      <c r="V9" s="86">
        <f>V8</f>
        <v>0</v>
      </c>
      <c r="W9" s="86">
        <f>W8</f>
        <v>0</v>
      </c>
      <c r="X9" s="86">
        <f>X8</f>
        <v>0</v>
      </c>
      <c r="Y9" s="84" t="str">
        <f>IF(W9=0," ",IF(X9/W9*100&gt;200,"СВ.200",X9/W9))</f>
        <v> </v>
      </c>
      <c r="Z9" s="85" t="str">
        <f>IF(V9=0," ",IF(X9/V9*100&gt;200,"СВ.200",X9/V9))</f>
        <v> </v>
      </c>
      <c r="AA9" s="83">
        <f>AA8</f>
        <v>0</v>
      </c>
      <c r="AB9" s="83">
        <f>AB8</f>
        <v>0</v>
      </c>
      <c r="AC9" s="83">
        <f>AC8</f>
        <v>0</v>
      </c>
      <c r="AD9" s="84" t="str">
        <f>IF(AB9=0," ",IF(AC9/AB9*100&gt;200,"СВ.200",AC9/AB9))</f>
        <v> </v>
      </c>
      <c r="AE9" s="87" t="str">
        <f>IF(AA9=0," ",IF(AC9/AA9*100&gt;200,"СВ.200",AC9/AA9))</f>
        <v> </v>
      </c>
      <c r="AF9" s="83">
        <f>AF8</f>
        <v>9400</v>
      </c>
      <c r="AG9" s="84">
        <f>AG8</f>
        <v>4000</v>
      </c>
      <c r="AH9" s="84">
        <f>AH8</f>
        <v>3550</v>
      </c>
      <c r="AI9" s="84">
        <f>IF(AG9=0," ",IF(AH9/AG9*100&gt;200,"СВ.200",AH9/AG9))</f>
        <v>0.8875</v>
      </c>
      <c r="AJ9" s="85">
        <f>IF(AF9=0," ",IF(AH9/AF9*100&gt;200,"СВ.200",AH9/AF9))</f>
        <v>0.3776595744680851</v>
      </c>
      <c r="AK9" s="86">
        <f>AK8</f>
        <v>0</v>
      </c>
      <c r="AL9" s="83">
        <f>AL8</f>
        <v>0</v>
      </c>
      <c r="AM9" s="83">
        <f>AM8</f>
        <v>0</v>
      </c>
      <c r="AN9" s="84" t="str">
        <f>IF(AL9=0," ",IF(AM9/AL9*100&gt;200,"СВ.200",AM9/AL9))</f>
        <v> </v>
      </c>
      <c r="AO9" s="87" t="str">
        <f>IF(AK9=0," ",IF(AM9/AK9*100&gt;200,"СВ.200",AM9/AK9))</f>
        <v> </v>
      </c>
      <c r="AP9" s="83">
        <f>AP8</f>
        <v>0</v>
      </c>
      <c r="AQ9" s="84">
        <f>AQ8</f>
        <v>0</v>
      </c>
      <c r="AR9" s="84">
        <f>AR8</f>
        <v>0</v>
      </c>
      <c r="AS9" s="84" t="str">
        <f>IF(AQ9=0," ",IF(AR9/AQ9*100&gt;200,"СВ.200",AR9/AQ9))</f>
        <v> </v>
      </c>
      <c r="AT9" s="85" t="str">
        <f>IF(AP9=0," ",IF(AR9/AP9*100&gt;200,"СВ.200",AR9/AP9))</f>
        <v> </v>
      </c>
      <c r="AU9" s="95">
        <f>AU8</f>
        <v>0</v>
      </c>
      <c r="AV9" s="33">
        <f>AV8</f>
        <v>0</v>
      </c>
      <c r="AW9" s="33">
        <f>AW8</f>
        <v>0</v>
      </c>
      <c r="AX9" s="34" t="str">
        <f>IF(AV9=0," ",IF(AW9/AV9*100&gt;200,"СВ.200",AW9/AV9))</f>
        <v> </v>
      </c>
      <c r="AY9" s="40" t="str">
        <f>IF(AU9=0," ",IF(AW9/AU9*100&gt;200,"СВ.200",AW9/AU9))</f>
        <v> </v>
      </c>
      <c r="AZ9" s="33">
        <f>AZ8</f>
        <v>0</v>
      </c>
      <c r="BA9" s="33">
        <f>BA8</f>
        <v>0</v>
      </c>
      <c r="BB9" s="33">
        <f>BB8</f>
        <v>0</v>
      </c>
      <c r="BC9" s="34" t="str">
        <f>IF(BA9=0," ",IF(BB9/BA9*100&gt;200,"СВ.200",BB9/BA9))</f>
        <v> </v>
      </c>
      <c r="BD9" s="35" t="str">
        <f>IF(AZ9=0," ",IF(BB9/AZ9*100&gt;200,"СВ.200",BB9/AZ9))</f>
        <v> </v>
      </c>
    </row>
  </sheetData>
  <sheetProtection/>
  <mergeCells count="13">
    <mergeCell ref="A4:A5"/>
    <mergeCell ref="G4:K4"/>
    <mergeCell ref="Q4:U4"/>
    <mergeCell ref="V4:Z4"/>
    <mergeCell ref="AA4:AE4"/>
    <mergeCell ref="B4:F4"/>
    <mergeCell ref="AZ4:BD4"/>
    <mergeCell ref="AF4:AJ4"/>
    <mergeCell ref="AK4:AO4"/>
    <mergeCell ref="AP4:AT4"/>
    <mergeCell ref="AU4:AY4"/>
    <mergeCell ref="B2:U2"/>
    <mergeCell ref="L4:P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in="1" max="8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B7" sqref="B7"/>
    </sheetView>
  </sheetViews>
  <sheetFormatPr defaultColWidth="9.140625" defaultRowHeight="15"/>
  <cols>
    <col min="1" max="1" width="22.140625" style="0" customWidth="1"/>
    <col min="2" max="4" width="11.28125" style="0" bestFit="1" customWidth="1"/>
    <col min="5" max="5" width="11.00390625" style="0" customWidth="1"/>
    <col min="6" max="6" width="12.28125" style="0" customWidth="1"/>
  </cols>
  <sheetData>
    <row r="2" spans="1:6" ht="72.75" customHeight="1">
      <c r="A2" s="121" t="s">
        <v>81</v>
      </c>
      <c r="B2" s="122"/>
      <c r="C2" s="122"/>
      <c r="D2" s="122"/>
      <c r="E2" s="122"/>
      <c r="F2" s="122"/>
    </row>
    <row r="3" spans="1:6" ht="15.75" thickBot="1">
      <c r="A3" s="1" t="s">
        <v>95</v>
      </c>
      <c r="B3" s="1"/>
      <c r="C3" s="1"/>
      <c r="D3" s="1"/>
      <c r="E3" s="1"/>
      <c r="F3" s="1" t="s">
        <v>100</v>
      </c>
    </row>
    <row r="4" spans="1:6" ht="23.25" customHeight="1">
      <c r="A4" s="119"/>
      <c r="B4" s="112" t="s">
        <v>65</v>
      </c>
      <c r="C4" s="117"/>
      <c r="D4" s="117"/>
      <c r="E4" s="117"/>
      <c r="F4" s="118"/>
    </row>
    <row r="5" spans="1:6" ht="63.75" customHeight="1">
      <c r="A5" s="120"/>
      <c r="B5" s="16" t="s">
        <v>99</v>
      </c>
      <c r="C5" s="17" t="s">
        <v>82</v>
      </c>
      <c r="D5" s="17" t="s">
        <v>97</v>
      </c>
      <c r="E5" s="17" t="s">
        <v>98</v>
      </c>
      <c r="F5" s="18" t="s">
        <v>83</v>
      </c>
    </row>
    <row r="6" spans="1:6" s="15" customFormat="1" ht="15">
      <c r="A6" s="88">
        <v>1</v>
      </c>
      <c r="B6" s="19">
        <v>2</v>
      </c>
      <c r="C6" s="20">
        <v>3</v>
      </c>
      <c r="D6" s="20">
        <v>4</v>
      </c>
      <c r="E6" s="20" t="s">
        <v>16</v>
      </c>
      <c r="F6" s="21" t="s">
        <v>17</v>
      </c>
    </row>
    <row r="7" spans="1:6" s="27" customFormat="1" ht="35.25" customHeight="1">
      <c r="A7" s="5" t="s">
        <v>101</v>
      </c>
      <c r="B7" s="53">
        <f>налоговые!B7+неналоговые!B7</f>
        <v>244097.66</v>
      </c>
      <c r="C7" s="53">
        <f>налоговые!C7+неналоговые!C7</f>
        <v>309033</v>
      </c>
      <c r="D7" s="53">
        <f>налоговые!D7+неналоговые!D7</f>
        <v>134907.91</v>
      </c>
      <c r="E7" s="69">
        <f>IF(C7=0," ",IF(D7/C7*100&gt;200,"СВ.200",D7/C7))</f>
        <v>0.43654855630304856</v>
      </c>
      <c r="F7" s="70">
        <f>IF(B7=0," ",IF(D7/B7*100&gt;200,"СВ.200",D7/B7))</f>
        <v>0.5526800625618451</v>
      </c>
    </row>
    <row r="8" spans="1:6" s="27" customFormat="1" ht="35.25" customHeight="1">
      <c r="A8" s="89" t="s">
        <v>8</v>
      </c>
      <c r="B8" s="82">
        <f>SUM(B7:B7)</f>
        <v>244097.66</v>
      </c>
      <c r="C8" s="77">
        <f>SUM(C7:C7)</f>
        <v>309033</v>
      </c>
      <c r="D8" s="80">
        <f>SUM(D7:D7)</f>
        <v>134907.91</v>
      </c>
      <c r="E8" s="77">
        <f>IF(C8=0," ",IF(D8/C8*100&gt;200,"СВ.200",D8/C8))</f>
        <v>0.43654855630304856</v>
      </c>
      <c r="F8" s="78">
        <f>IF(B8=0," ",IF(D8/B8*100&gt;200,"СВ.200",D8/B8))</f>
        <v>0.5526800625618451</v>
      </c>
    </row>
    <row r="9" spans="1:6" s="27" customFormat="1" ht="24.75" customHeight="1" thickBot="1">
      <c r="A9" s="90" t="s">
        <v>14</v>
      </c>
      <c r="B9" s="83">
        <f>B8</f>
        <v>244097.66</v>
      </c>
      <c r="C9" s="84">
        <f>C8</f>
        <v>309033</v>
      </c>
      <c r="D9" s="84">
        <f>D8</f>
        <v>134907.91</v>
      </c>
      <c r="E9" s="84">
        <f>IF(C9=0," ",IF(D9/C9*100&gt;200,"СВ.200",D9/C9))</f>
        <v>0.43654855630304856</v>
      </c>
      <c r="F9" s="85">
        <f>IF(B9=0," ",IF(D9/B9*100&gt;200,"СВ.200",D9/B9))</f>
        <v>0.5526800625618451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Пользователь</cp:lastModifiedBy>
  <cp:lastPrinted>2019-07-10T10:41:15Z</cp:lastPrinted>
  <dcterms:created xsi:type="dcterms:W3CDTF">2011-10-21T06:26:35Z</dcterms:created>
  <dcterms:modified xsi:type="dcterms:W3CDTF">2019-10-30T08:24:46Z</dcterms:modified>
  <cp:category/>
  <cp:version/>
  <cp:contentType/>
  <cp:contentStatus/>
</cp:coreProperties>
</file>